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5" yWindow="-15" windowWidth="2400" windowHeight="119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Лист1!$A$1:$F$14</definedName>
  </definedNames>
  <calcPr calcId="125725"/>
</workbook>
</file>

<file path=xl/calcChain.xml><?xml version="1.0" encoding="utf-8"?>
<calcChain xmlns="http://schemas.openxmlformats.org/spreadsheetml/2006/main">
  <c r="I5" i="1"/>
  <c r="J5"/>
  <c r="K5"/>
  <c r="L7"/>
  <c r="J8"/>
  <c r="L8"/>
  <c r="I9"/>
  <c r="K9"/>
  <c r="L9"/>
  <c r="J10"/>
  <c r="J11" s="1"/>
  <c r="L10"/>
  <c r="I11"/>
  <c r="J13" s="1"/>
  <c r="K11"/>
  <c r="L13" s="1"/>
  <c r="L11"/>
  <c r="M8" l="1"/>
  <c r="N8"/>
  <c r="D6"/>
  <c r="E6" l="1"/>
  <c r="D7"/>
  <c r="E7"/>
  <c r="D8"/>
  <c r="E8"/>
  <c r="D9"/>
  <c r="E9"/>
  <c r="D10"/>
  <c r="E10"/>
  <c r="E5" l="1"/>
  <c r="E11" s="1"/>
  <c r="D5"/>
  <c r="D11" s="1"/>
</calcChain>
</file>

<file path=xl/sharedStrings.xml><?xml version="1.0" encoding="utf-8"?>
<sst xmlns="http://schemas.openxmlformats.org/spreadsheetml/2006/main" count="21" uniqueCount="19">
  <si>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</si>
  <si>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</si>
  <si>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</si>
  <si>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</si>
  <si>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</si>
  <si>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</si>
  <si>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</si>
  <si>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ИТОГО:</t>
  </si>
  <si>
    <t xml:space="preserve">Прочие расходы </t>
  </si>
  <si>
    <t>Заработная плата и начисления на заработную плату</t>
  </si>
  <si>
    <t>бюджет</t>
  </si>
  <si>
    <t>внебюджет</t>
  </si>
  <si>
    <t>спорт</t>
  </si>
  <si>
    <t>прочие</t>
  </si>
  <si>
    <t>Командировочные расходы</t>
  </si>
  <si>
    <t>Субсидия на выполнение гос.задания</t>
  </si>
  <si>
    <t>Источники финансирования, руб.</t>
  </si>
  <si>
    <t>за период 2019 г</t>
  </si>
  <si>
    <t>Планируемый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ФГБОУ ВО Кузбасская ГСХА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</si>
</sst>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0" tint="-0.34998626667073579"/>
      <name val="Times New Roman"/>
      <family val="1"/>
      <charset val="204"/>
    </font>
    <font>
      <sz val="8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3" fontId="6" fillId="0" borderId="0" xfId="1" applyNumberFormat="1" applyFont="1" applyBorder="1" applyAlignment="1">
      <alignment horizontal="right" vertical="top"/>
    </xf>
    <xf numFmtId="3" fontId="5" fillId="0" borderId="0" xfId="0" applyNumberFormat="1" applyFont="1" applyBorder="1"/>
    <xf numFmtId="1" fontId="5" fillId="0" borderId="0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Normal="100" zoomScaleSheetLayoutView="100" workbookViewId="0">
      <selection activeCell="Q10" sqref="Q10"/>
    </sheetView>
  </sheetViews>
  <sheetFormatPr defaultRowHeight="15"/>
  <cols>
    <col min="1" max="1" width="7.42578125" style="1" customWidth="1"/>
    <col min="2" max="2" width="33.28515625" style="1" customWidth="1"/>
    <col min="3" max="3" width="9.140625" style="1"/>
    <col min="4" max="4" width="17.28515625" style="1" customWidth="1"/>
    <col min="5" max="5" width="16.7109375" style="1" customWidth="1"/>
    <col min="6" max="6" width="9.140625" style="1"/>
    <col min="7" max="7" width="9.140625" style="21"/>
    <col min="8" max="8" width="9.140625" style="25" hidden="1" customWidth="1"/>
    <col min="9" max="9" width="11.5703125" style="25" hidden="1" customWidth="1"/>
    <col min="10" max="12" width="10" style="25" hidden="1" customWidth="1"/>
    <col min="13" max="14" width="9.140625" style="25" hidden="1" customWidth="1"/>
    <col min="15" max="15" width="0" style="1" hidden="1" customWidth="1"/>
    <col min="16" max="16384" width="9.140625" style="1"/>
  </cols>
  <sheetData>
    <row r="1" spans="1:14" ht="60.75" customHeight="1">
      <c r="A1" s="39" t="s">
        <v>18</v>
      </c>
      <c r="B1" s="39"/>
      <c r="C1" s="39"/>
      <c r="D1" s="39"/>
      <c r="E1" s="39"/>
      <c r="G1" s="16"/>
      <c r="H1" s="24"/>
      <c r="I1" s="24"/>
      <c r="J1" s="24"/>
      <c r="K1" s="24"/>
      <c r="L1" s="24"/>
      <c r="M1" s="24"/>
    </row>
    <row r="2" spans="1:14" ht="15.75" customHeight="1">
      <c r="A2" s="40" t="s">
        <v>17</v>
      </c>
      <c r="B2" s="40"/>
      <c r="C2" s="40"/>
      <c r="D2" s="40"/>
      <c r="E2" s="40"/>
      <c r="G2" s="16"/>
      <c r="H2" s="24"/>
      <c r="I2" s="24"/>
      <c r="J2" s="24"/>
      <c r="K2" s="24"/>
      <c r="L2" s="24"/>
      <c r="M2" s="24"/>
    </row>
    <row r="3" spans="1:14" s="2" customFormat="1" ht="30" customHeight="1">
      <c r="A3" s="38" t="s">
        <v>0</v>
      </c>
      <c r="B3" s="38" t="s">
        <v>1</v>
      </c>
      <c r="C3" s="38" t="s">
        <v>2</v>
      </c>
      <c r="D3" s="38" t="s">
        <v>16</v>
      </c>
      <c r="E3" s="38"/>
      <c r="G3" s="17"/>
      <c r="H3" s="26"/>
      <c r="I3" s="41" t="s">
        <v>10</v>
      </c>
      <c r="J3" s="41"/>
      <c r="K3" s="41" t="s">
        <v>11</v>
      </c>
      <c r="L3" s="41"/>
      <c r="M3" s="26"/>
      <c r="N3" s="27"/>
    </row>
    <row r="4" spans="1:14" s="2" customFormat="1" ht="45">
      <c r="A4" s="38"/>
      <c r="B4" s="38"/>
      <c r="C4" s="38"/>
      <c r="D4" s="11" t="s">
        <v>15</v>
      </c>
      <c r="E4" s="9" t="s">
        <v>3</v>
      </c>
      <c r="G4" s="17"/>
      <c r="H4" s="26"/>
      <c r="I4" s="26" t="s">
        <v>12</v>
      </c>
      <c r="J4" s="26" t="s">
        <v>13</v>
      </c>
      <c r="K4" s="28" t="s">
        <v>12</v>
      </c>
      <c r="L4" s="28" t="s">
        <v>13</v>
      </c>
      <c r="M4" s="26"/>
      <c r="N4" s="27"/>
    </row>
    <row r="5" spans="1:14" s="2" customFormat="1" ht="30">
      <c r="A5" s="9">
        <v>1</v>
      </c>
      <c r="B5" s="12" t="s">
        <v>9</v>
      </c>
      <c r="C5" s="9">
        <v>210</v>
      </c>
      <c r="D5" s="23">
        <f>ROUND((I5+J5),0)</f>
        <v>2162290</v>
      </c>
      <c r="E5" s="23">
        <f>K5+L5</f>
        <v>287737</v>
      </c>
      <c r="G5" s="17"/>
      <c r="H5" s="26"/>
      <c r="I5" s="29">
        <f>1197651+92715</f>
        <v>1290366</v>
      </c>
      <c r="J5" s="29">
        <f>(3837251+480957+26202)-3472486</f>
        <v>871924</v>
      </c>
      <c r="K5" s="29">
        <f>240819+46918</f>
        <v>287737</v>
      </c>
      <c r="L5" s="29"/>
      <c r="M5" s="26"/>
      <c r="N5" s="27"/>
    </row>
    <row r="6" spans="1:14" s="2" customFormat="1">
      <c r="A6" s="11">
        <v>2</v>
      </c>
      <c r="B6" s="12" t="s">
        <v>14</v>
      </c>
      <c r="C6" s="11"/>
      <c r="D6" s="23">
        <f>ROUND((I6+J6),0)</f>
        <v>160588</v>
      </c>
      <c r="E6" s="23">
        <f>K6+L6</f>
        <v>120488</v>
      </c>
      <c r="F6" s="15"/>
      <c r="G6" s="18"/>
      <c r="H6" s="30"/>
      <c r="I6" s="29">
        <v>8878</v>
      </c>
      <c r="J6" s="29">
        <v>151710</v>
      </c>
      <c r="K6" s="29">
        <v>3300</v>
      </c>
      <c r="L6" s="29">
        <v>117188</v>
      </c>
      <c r="M6" s="26"/>
      <c r="N6" s="27"/>
    </row>
    <row r="7" spans="1:14" s="3" customFormat="1" ht="30">
      <c r="A7" s="11">
        <v>3</v>
      </c>
      <c r="B7" s="4" t="s">
        <v>4</v>
      </c>
      <c r="C7" s="7">
        <v>224</v>
      </c>
      <c r="D7" s="23">
        <f>ROUND((I7+J7),0)</f>
        <v>301350</v>
      </c>
      <c r="E7" s="23">
        <f>K7+L7</f>
        <v>165120</v>
      </c>
      <c r="G7" s="19"/>
      <c r="H7" s="31"/>
      <c r="I7" s="32"/>
      <c r="J7" s="32">
        <v>301350</v>
      </c>
      <c r="K7" s="33"/>
      <c r="L7" s="33">
        <f>154500+10620</f>
        <v>165120</v>
      </c>
      <c r="M7" s="31"/>
      <c r="N7" s="34"/>
    </row>
    <row r="8" spans="1:14" s="3" customFormat="1">
      <c r="A8" s="11">
        <v>4</v>
      </c>
      <c r="B8" s="4" t="s">
        <v>8</v>
      </c>
      <c r="C8" s="7">
        <v>226</v>
      </c>
      <c r="D8" s="23">
        <f>ROUND((I8+J8),0)</f>
        <v>194500</v>
      </c>
      <c r="E8" s="23">
        <f>K8+L8</f>
        <v>497075.05</v>
      </c>
      <c r="G8" s="19"/>
      <c r="H8" s="31"/>
      <c r="I8" s="32"/>
      <c r="J8" s="32">
        <f>67500+90000+37000</f>
        <v>194500</v>
      </c>
      <c r="K8" s="33"/>
      <c r="L8" s="35">
        <f>47225.05+59800+78000+25600+20000+10000+42000+82350+14100+35000+83000</f>
        <v>497075.05</v>
      </c>
      <c r="M8" s="31">
        <f>16000+15000+20000+12000+9800</f>
        <v>72800</v>
      </c>
      <c r="N8" s="34">
        <f>10000+5100+3750+19000+42000+20000+35000+7500+14100</f>
        <v>156450</v>
      </c>
    </row>
    <row r="9" spans="1:14" s="3" customFormat="1" ht="30">
      <c r="A9" s="14">
        <v>5</v>
      </c>
      <c r="B9" s="4" t="s">
        <v>5</v>
      </c>
      <c r="C9" s="7">
        <v>310</v>
      </c>
      <c r="D9" s="23">
        <f>ROUND((I9+J9),0)</f>
        <v>70772</v>
      </c>
      <c r="E9" s="23">
        <f>K9+L9</f>
        <v>232081</v>
      </c>
      <c r="G9" s="19"/>
      <c r="H9" s="31"/>
      <c r="I9" s="32">
        <f>7320+41652+15800</f>
        <v>64772</v>
      </c>
      <c r="J9" s="32">
        <v>6000</v>
      </c>
      <c r="K9" s="33">
        <f>144780+5821</f>
        <v>150601</v>
      </c>
      <c r="L9" s="33">
        <f>27480+54000</f>
        <v>81480</v>
      </c>
      <c r="M9" s="31"/>
      <c r="N9" s="34"/>
    </row>
    <row r="10" spans="1:14" s="3" customFormat="1" ht="30">
      <c r="A10" s="14">
        <v>6</v>
      </c>
      <c r="B10" s="4" t="s">
        <v>6</v>
      </c>
      <c r="C10" s="22">
        <v>340</v>
      </c>
      <c r="D10" s="23">
        <f>ROUND((I10+J10),0)</f>
        <v>167300</v>
      </c>
      <c r="E10" s="23">
        <f>K10+L10</f>
        <v>160784</v>
      </c>
      <c r="G10" s="19"/>
      <c r="H10" s="31"/>
      <c r="I10" s="32">
        <v>30000</v>
      </c>
      <c r="J10" s="32">
        <f>89700+47600</f>
        <v>137300</v>
      </c>
      <c r="K10" s="33">
        <v>5821</v>
      </c>
      <c r="L10" s="33">
        <f>58433+34170+6860+1500+31500+22500</f>
        <v>154963</v>
      </c>
      <c r="M10" s="31"/>
      <c r="N10" s="34"/>
    </row>
    <row r="11" spans="1:14">
      <c r="A11" s="5"/>
      <c r="B11" s="6" t="s">
        <v>7</v>
      </c>
      <c r="C11" s="8"/>
      <c r="D11" s="10">
        <f>SUM(D5:D10)</f>
        <v>3056800</v>
      </c>
      <c r="E11" s="10">
        <f>SUM(E5:E10)</f>
        <v>1463285.05</v>
      </c>
      <c r="F11" s="13"/>
      <c r="G11" s="20"/>
      <c r="H11" s="24"/>
      <c r="I11" s="36">
        <f>SUM(I5:I10)</f>
        <v>1394016</v>
      </c>
      <c r="J11" s="36">
        <f>SUM(J5:J10)</f>
        <v>1662784</v>
      </c>
      <c r="K11" s="36">
        <f>SUM(K5:K10)</f>
        <v>447459</v>
      </c>
      <c r="L11" s="36">
        <f>SUM(L5:L10)</f>
        <v>1015826.05</v>
      </c>
      <c r="M11" s="24"/>
    </row>
    <row r="12" spans="1:14">
      <c r="G12" s="16"/>
      <c r="H12" s="24"/>
      <c r="I12" s="36"/>
      <c r="J12" s="36"/>
      <c r="K12" s="36"/>
      <c r="L12" s="36"/>
      <c r="M12" s="24"/>
    </row>
    <row r="13" spans="1:14">
      <c r="G13" s="16"/>
      <c r="H13" s="24"/>
      <c r="I13" s="36"/>
      <c r="J13" s="36">
        <f>I11+J11</f>
        <v>3056800</v>
      </c>
      <c r="K13" s="36"/>
      <c r="L13" s="36">
        <f>K11+L11</f>
        <v>1463285.05</v>
      </c>
      <c r="M13" s="24"/>
    </row>
    <row r="14" spans="1:14">
      <c r="G14" s="16"/>
      <c r="H14" s="24"/>
      <c r="I14" s="37"/>
      <c r="J14" s="37"/>
      <c r="K14" s="37"/>
      <c r="L14" s="37"/>
      <c r="M14" s="24"/>
    </row>
    <row r="15" spans="1:14">
      <c r="G15" s="16"/>
      <c r="H15" s="24"/>
      <c r="I15" s="24"/>
      <c r="J15" s="24"/>
      <c r="K15" s="24"/>
      <c r="L15" s="24"/>
      <c r="M15" s="24"/>
    </row>
    <row r="16" spans="1:14">
      <c r="G16" s="16"/>
      <c r="H16" s="24"/>
      <c r="I16" s="24"/>
      <c r="J16" s="24"/>
      <c r="K16" s="24"/>
      <c r="L16" s="24"/>
      <c r="M16" s="24"/>
    </row>
    <row r="17" spans="7:13">
      <c r="G17" s="16"/>
      <c r="H17" s="24"/>
      <c r="I17" s="24"/>
      <c r="J17" s="24"/>
      <c r="K17" s="24"/>
      <c r="L17" s="24"/>
      <c r="M17" s="24"/>
    </row>
  </sheetData>
  <mergeCells count="8">
    <mergeCell ref="K3:L3"/>
    <mergeCell ref="I3:J3"/>
    <mergeCell ref="A3:A4"/>
    <mergeCell ref="A1:E1"/>
    <mergeCell ref="A2:E2"/>
    <mergeCell ref="D3:E3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2019-10-28T02:49:24Z</cp:lastPrinted>
  <dcterms:created xsi:type="dcterms:W3CDTF">2016-07-21T03:19:00Z</dcterms:created>
  <dcterms:modified xsi:type="dcterms:W3CDTF">2019-10-28T06:22:00Z</dcterms:modified>
</cp:coreProperties>
</file>